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NTRY\СОБРАНИЕ 2023-07-08\"/>
    </mc:Choice>
  </mc:AlternateContent>
  <bookViews>
    <workbookView xWindow="0" yWindow="0" windowWidth="20730" windowHeight="9345"/>
  </bookViews>
  <sheets>
    <sheet name="проект сметы 2023-24" sheetId="1" r:id="rId1"/>
  </sheets>
  <calcPr calcId="152511"/>
</workbook>
</file>

<file path=xl/calcChain.xml><?xml version="1.0" encoding="utf-8"?>
<calcChain xmlns="http://schemas.openxmlformats.org/spreadsheetml/2006/main">
  <c r="C18" i="1" l="1"/>
  <c r="C16" i="1"/>
  <c r="C8" i="1"/>
  <c r="C7" i="1"/>
  <c r="C48" i="1"/>
  <c r="C19" i="1"/>
  <c r="C27" i="1"/>
  <c r="C20" i="1"/>
  <c r="C15" i="1"/>
  <c r="C6" i="1"/>
  <c r="C44" i="1" l="1"/>
  <c r="C38" i="1"/>
  <c r="C37" i="1"/>
  <c r="C36" i="1"/>
  <c r="C26" i="1"/>
  <c r="C11" i="1"/>
  <c r="C42" i="1" l="1"/>
  <c r="C24" i="1" l="1"/>
  <c r="C25" i="1" l="1"/>
  <c r="C21" i="1" l="1"/>
  <c r="C45" i="1" l="1"/>
  <c r="C39" i="1"/>
  <c r="C9" i="1"/>
  <c r="C12" i="1"/>
  <c r="C28" i="1"/>
  <c r="C33" i="1"/>
  <c r="C47" i="1" l="1"/>
  <c r="C49" i="1" s="1"/>
</calcChain>
</file>

<file path=xl/sharedStrings.xml><?xml version="1.0" encoding="utf-8"?>
<sst xmlns="http://schemas.openxmlformats.org/spreadsheetml/2006/main" count="70" uniqueCount="64">
  <si>
    <t>ФОНД ОПЛАТЫ ТРУДА</t>
  </si>
  <si>
    <t>ПРОЧЕЕ</t>
  </si>
  <si>
    <t>№</t>
  </si>
  <si>
    <t>НАЛОГИ, ВЗНОСЫ</t>
  </si>
  <si>
    <t>1.1</t>
  </si>
  <si>
    <t>- взнос в общество садоводов</t>
  </si>
  <si>
    <t>- налог на воду</t>
  </si>
  <si>
    <t>СУДЕБНЫЕ  ИЗДЕРЖКИ</t>
  </si>
  <si>
    <t>2</t>
  </si>
  <si>
    <t>1.2</t>
  </si>
  <si>
    <t>1.3</t>
  </si>
  <si>
    <t>3</t>
  </si>
  <si>
    <t>СОДЕРЖАНИЕ  ИМУЩЕСТВА</t>
  </si>
  <si>
    <t>3.1</t>
  </si>
  <si>
    <t>3.2</t>
  </si>
  <si>
    <t>3.3</t>
  </si>
  <si>
    <t>3.5</t>
  </si>
  <si>
    <t>СОДЕРЖАНИЕ  ТЕРРИТОРИИ</t>
  </si>
  <si>
    <t>4</t>
  </si>
  <si>
    <t>4.1</t>
  </si>
  <si>
    <t xml:space="preserve"> - уборка внутренней территории и зоны ответственности</t>
  </si>
  <si>
    <t>4.2</t>
  </si>
  <si>
    <t>4.3</t>
  </si>
  <si>
    <t xml:space="preserve"> - уборка  снега</t>
  </si>
  <si>
    <t>4.4</t>
  </si>
  <si>
    <t xml:space="preserve"> - ремонт дорог</t>
  </si>
  <si>
    <t>5</t>
  </si>
  <si>
    <t>5.1</t>
  </si>
  <si>
    <t>Налоги и отчисления</t>
  </si>
  <si>
    <t>Итого :</t>
  </si>
  <si>
    <t>6</t>
  </si>
  <si>
    <t>6.1</t>
  </si>
  <si>
    <t>6.2</t>
  </si>
  <si>
    <t>6.3</t>
  </si>
  <si>
    <t>7</t>
  </si>
  <si>
    <t>7.1</t>
  </si>
  <si>
    <t>7.2</t>
  </si>
  <si>
    <t>7.3</t>
  </si>
  <si>
    <t xml:space="preserve"> - оплата затрат на электроэнергию инфраструктуры</t>
  </si>
  <si>
    <t>ХОЗЯЙСТВЕННЫЕ  НУЖДЫ</t>
  </si>
  <si>
    <t xml:space="preserve"> - банковское обслуживание</t>
  </si>
  <si>
    <t xml:space="preserve"> - канцелярские и почтовые расходы</t>
  </si>
  <si>
    <t>ВСЕГО :</t>
  </si>
  <si>
    <t>НАИМЕНОВАНИЕ  ЗАТРАТ</t>
  </si>
  <si>
    <t xml:space="preserve"> - закупка инвентаря, запчастей и расходуемых материалов</t>
  </si>
  <si>
    <t xml:space="preserve"> - оплата услуг связи</t>
  </si>
  <si>
    <t>3.6</t>
  </si>
  <si>
    <t xml:space="preserve"> - вывоз мусора</t>
  </si>
  <si>
    <t xml:space="preserve"> - бухгалтерское сопровождение</t>
  </si>
  <si>
    <t>3.4</t>
  </si>
  <si>
    <t xml:space="preserve"> - ремонт забора\ворот</t>
  </si>
  <si>
    <t xml:space="preserve"> - обслуживание системы водоочистки, анализ воды, откачка    отходов фильтрации, закупка необходимых материалов</t>
  </si>
  <si>
    <t xml:space="preserve"> - запуск и консервация летнего водопровода</t>
  </si>
  <si>
    <t xml:space="preserve"> - ремонт и содержание сторожки</t>
  </si>
  <si>
    <t>Заработная плата (в том числе НДФЛ)</t>
  </si>
  <si>
    <t>- налог на землю за 2021 г.</t>
  </si>
  <si>
    <t xml:space="preserve"> - обслуживание СУП и ремонт/покупка счетчиков</t>
  </si>
  <si>
    <t>1</t>
  </si>
  <si>
    <t xml:space="preserve"> - ликвидация аварийных ситуаций и прочие непредвиденные расходы</t>
  </si>
  <si>
    <t>5.2</t>
  </si>
  <si>
    <t xml:space="preserve">КОЛИЧЕСТВО  ЧЛЕНОВ  СНТ "ХИМИК-2" </t>
  </si>
  <si>
    <t>Утверждено годовым общим собранием членов СНТ "Химик-2" от 08.07.2023 г.</t>
  </si>
  <si>
    <t>РАЗМЕР  ЧЛЕНСКОГО  ВЗНОСА  2023-24 г.г.</t>
  </si>
  <si>
    <t xml:space="preserve"> ПРИХОДНО- РАСХОДНАЯ СМЕТА СНТ "ХИМИК-2" на 2023-2024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</si>
</sst>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#,##0_ ;\-#,##0\ 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0" fontId="2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/>
    <xf numFmtId="164" fontId="1" fillId="0" borderId="13" xfId="0" applyNumberFormat="1" applyFont="1" applyBorder="1"/>
    <xf numFmtId="49" fontId="1" fillId="2" borderId="1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/>
    <xf numFmtId="49" fontId="2" fillId="2" borderId="1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/>
    </xf>
    <xf numFmtId="164" fontId="2" fillId="2" borderId="11" xfId="0" applyNumberFormat="1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/>
    <xf numFmtId="0" fontId="2" fillId="0" borderId="0" xfId="0" applyFont="1" applyBorder="1"/>
    <xf numFmtId="49" fontId="1" fillId="0" borderId="1" xfId="0" applyNumberFormat="1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/>
    <xf numFmtId="165" fontId="1" fillId="0" borderId="8" xfId="0" applyNumberFormat="1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164" fontId="5" fillId="0" borderId="18" xfId="0" applyNumberFormat="1" applyFont="1" applyBorder="1"/>
    <xf numFmtId="43" fontId="1" fillId="0" borderId="0" xfId="0" applyNumberFormat="1" applyFont="1" applyBorder="1"/>
    <xf numFmtId="37" fontId="1" fillId="0" borderId="0" xfId="0" applyNumberFormat="1" applyFont="1"/>
    <xf numFmtId="166" fontId="2" fillId="0" borderId="19" xfId="0" applyNumberFormat="1" applyFont="1" applyBorder="1" applyAlignment="1">
      <alignment horizontal="center"/>
    </xf>
    <xf numFmtId="37" fontId="5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16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C3" sqref="C3"/>
    </sheetView>
  </sheetViews>
  <sheetFormatPr defaultRowHeight="12.95" customHeight="1" x14ac:dyDescent="0.2"/>
  <cols>
    <col min="1" max="1" width="4.42578125" style="8" customWidth="1"/>
    <col min="2" max="2" width="56.7109375" style="11" customWidth="1"/>
    <col min="3" max="3" width="16.7109375" style="1" customWidth="1"/>
    <col min="4" max="4" width="14.140625" style="46" customWidth="1"/>
    <col min="5" max="5" width="14.7109375" style="3" bestFit="1" customWidth="1"/>
    <col min="6" max="6" width="10.42578125" style="1" bestFit="1" customWidth="1"/>
    <col min="7" max="16384" width="9.140625" style="1"/>
  </cols>
  <sheetData>
    <row r="1" spans="1:5" ht="12.95" customHeight="1" x14ac:dyDescent="0.2">
      <c r="A1" s="62" t="s">
        <v>63</v>
      </c>
      <c r="B1" s="62"/>
      <c r="C1" s="62"/>
      <c r="D1" s="45"/>
      <c r="E1" s="36"/>
    </row>
    <row r="2" spans="1:5" s="44" customFormat="1" ht="6.75" customHeight="1" thickBot="1" x14ac:dyDescent="0.25">
      <c r="A2" s="63"/>
      <c r="B2" s="63"/>
      <c r="C2" s="63"/>
      <c r="D2" s="49"/>
      <c r="E2" s="43"/>
    </row>
    <row r="3" spans="1:5" s="5" customFormat="1" ht="12.95" customHeight="1" thickBot="1" x14ac:dyDescent="0.3">
      <c r="A3" s="15" t="s">
        <v>2</v>
      </c>
      <c r="B3" s="16" t="s">
        <v>43</v>
      </c>
      <c r="C3" s="17"/>
      <c r="D3" s="45"/>
      <c r="E3" s="37"/>
    </row>
    <row r="4" spans="1:5" s="5" customFormat="1" ht="5.0999999999999996" customHeight="1" x14ac:dyDescent="0.25">
      <c r="A4" s="27"/>
      <c r="B4" s="28"/>
      <c r="C4" s="29"/>
      <c r="D4" s="45"/>
      <c r="E4" s="37"/>
    </row>
    <row r="5" spans="1:5" ht="12.95" customHeight="1" x14ac:dyDescent="0.2">
      <c r="A5" s="18" t="s">
        <v>57</v>
      </c>
      <c r="B5" s="9" t="s">
        <v>3</v>
      </c>
      <c r="C5" s="19"/>
      <c r="D5" s="47"/>
    </row>
    <row r="6" spans="1:5" ht="12.95" customHeight="1" x14ac:dyDescent="0.2">
      <c r="A6" s="18" t="s">
        <v>4</v>
      </c>
      <c r="B6" s="12" t="s">
        <v>55</v>
      </c>
      <c r="C6" s="19">
        <f>130000</f>
        <v>130000</v>
      </c>
      <c r="D6" s="47"/>
      <c r="E6" s="38"/>
    </row>
    <row r="7" spans="1:5" ht="12.95" customHeight="1" x14ac:dyDescent="0.2">
      <c r="A7" s="18" t="s">
        <v>9</v>
      </c>
      <c r="B7" s="12" t="s">
        <v>6</v>
      </c>
      <c r="C7" s="19">
        <f>9000</f>
        <v>9000</v>
      </c>
      <c r="D7" s="47"/>
      <c r="E7" s="39"/>
    </row>
    <row r="8" spans="1:5" ht="12.75" customHeight="1" x14ac:dyDescent="0.2">
      <c r="A8" s="18" t="s">
        <v>10</v>
      </c>
      <c r="B8" s="12" t="s">
        <v>5</v>
      </c>
      <c r="C8" s="19">
        <f>15000</f>
        <v>15000</v>
      </c>
      <c r="D8" s="47"/>
      <c r="E8" s="39"/>
    </row>
    <row r="9" spans="1:5" ht="12.95" customHeight="1" x14ac:dyDescent="0.2">
      <c r="A9" s="18"/>
      <c r="B9" s="14" t="s">
        <v>29</v>
      </c>
      <c r="C9" s="20">
        <f>SUM(C6:C8)</f>
        <v>154000</v>
      </c>
      <c r="D9" s="47"/>
    </row>
    <row r="10" spans="1:5" ht="5.0999999999999996" customHeight="1" x14ac:dyDescent="0.2">
      <c r="A10" s="24"/>
      <c r="B10" s="25"/>
      <c r="C10" s="26"/>
      <c r="D10" s="47"/>
    </row>
    <row r="11" spans="1:5" ht="12.95" customHeight="1" x14ac:dyDescent="0.2">
      <c r="A11" s="18" t="s">
        <v>8</v>
      </c>
      <c r="B11" s="9" t="s">
        <v>7</v>
      </c>
      <c r="C11" s="50">
        <f>100000</f>
        <v>100000</v>
      </c>
      <c r="D11" s="47"/>
      <c r="E11" s="38"/>
    </row>
    <row r="12" spans="1:5" ht="12.95" customHeight="1" x14ac:dyDescent="0.2">
      <c r="A12" s="18"/>
      <c r="B12" s="14" t="s">
        <v>29</v>
      </c>
      <c r="C12" s="20">
        <f>C11</f>
        <v>100000</v>
      </c>
      <c r="D12" s="47"/>
    </row>
    <row r="13" spans="1:5" ht="5.0999999999999996" customHeight="1" x14ac:dyDescent="0.2">
      <c r="A13" s="24"/>
      <c r="B13" s="25"/>
      <c r="C13" s="26"/>
      <c r="D13" s="47"/>
    </row>
    <row r="14" spans="1:5" ht="12.95" customHeight="1" x14ac:dyDescent="0.2">
      <c r="A14" s="18" t="s">
        <v>11</v>
      </c>
      <c r="B14" s="9" t="s">
        <v>12</v>
      </c>
      <c r="C14" s="19"/>
      <c r="D14" s="47"/>
    </row>
    <row r="15" spans="1:5" ht="12.95" customHeight="1" x14ac:dyDescent="0.2">
      <c r="A15" s="18" t="s">
        <v>13</v>
      </c>
      <c r="B15" s="12" t="s">
        <v>53</v>
      </c>
      <c r="C15" s="50">
        <f>0</f>
        <v>0</v>
      </c>
      <c r="D15" s="52"/>
      <c r="E15" s="38"/>
    </row>
    <row r="16" spans="1:5" ht="12.95" customHeight="1" x14ac:dyDescent="0.2">
      <c r="A16" s="18" t="s">
        <v>14</v>
      </c>
      <c r="B16" s="12" t="s">
        <v>52</v>
      </c>
      <c r="C16" s="19">
        <f>60000</f>
        <v>60000</v>
      </c>
      <c r="D16" s="47"/>
      <c r="E16" s="38"/>
    </row>
    <row r="17" spans="1:5" ht="25.5" customHeight="1" x14ac:dyDescent="0.2">
      <c r="A17" s="18" t="s">
        <v>15</v>
      </c>
      <c r="B17" s="41" t="s">
        <v>51</v>
      </c>
      <c r="C17" s="53">
        <v>60000</v>
      </c>
      <c r="D17" s="47"/>
      <c r="E17" s="38"/>
    </row>
    <row r="18" spans="1:5" ht="12.95" customHeight="1" x14ac:dyDescent="0.2">
      <c r="A18" s="18" t="s">
        <v>49</v>
      </c>
      <c r="B18" s="12" t="s">
        <v>50</v>
      </c>
      <c r="C18" s="19">
        <f>30000</f>
        <v>30000</v>
      </c>
      <c r="D18" s="47"/>
      <c r="E18" s="38"/>
    </row>
    <row r="19" spans="1:5" ht="12.95" customHeight="1" x14ac:dyDescent="0.2">
      <c r="A19" s="18" t="s">
        <v>16</v>
      </c>
      <c r="B19" s="12" t="s">
        <v>56</v>
      </c>
      <c r="C19" s="19">
        <f>90000</f>
        <v>90000</v>
      </c>
      <c r="D19" s="47"/>
      <c r="E19" s="38"/>
    </row>
    <row r="20" spans="1:5" ht="12.95" customHeight="1" x14ac:dyDescent="0.2">
      <c r="A20" s="18" t="s">
        <v>46</v>
      </c>
      <c r="B20" s="10" t="s">
        <v>38</v>
      </c>
      <c r="C20" s="23">
        <f>300000</f>
        <v>300000</v>
      </c>
      <c r="D20" s="47"/>
      <c r="E20" s="4"/>
    </row>
    <row r="21" spans="1:5" ht="12.95" customHeight="1" x14ac:dyDescent="0.2">
      <c r="A21" s="18"/>
      <c r="B21" s="14" t="s">
        <v>29</v>
      </c>
      <c r="C21" s="20">
        <f>SUM(C15:C20)</f>
        <v>540000</v>
      </c>
      <c r="D21" s="47"/>
    </row>
    <row r="22" spans="1:5" ht="5.0999999999999996" customHeight="1" x14ac:dyDescent="0.2">
      <c r="A22" s="24"/>
      <c r="B22" s="25"/>
      <c r="C22" s="26"/>
      <c r="D22" s="47"/>
    </row>
    <row r="23" spans="1:5" ht="12.95" customHeight="1" x14ac:dyDescent="0.2">
      <c r="A23" s="18" t="s">
        <v>18</v>
      </c>
      <c r="B23" s="9" t="s">
        <v>17</v>
      </c>
      <c r="C23" s="19"/>
      <c r="D23" s="47"/>
    </row>
    <row r="24" spans="1:5" ht="12.95" customHeight="1" x14ac:dyDescent="0.2">
      <c r="A24" s="18" t="s">
        <v>19</v>
      </c>
      <c r="B24" s="12" t="s">
        <v>20</v>
      </c>
      <c r="C24" s="19">
        <f>45000</f>
        <v>45000</v>
      </c>
      <c r="D24" s="47"/>
      <c r="E24" s="4"/>
    </row>
    <row r="25" spans="1:5" ht="12.95" customHeight="1" x14ac:dyDescent="0.2">
      <c r="A25" s="18" t="s">
        <v>21</v>
      </c>
      <c r="B25" s="12" t="s">
        <v>47</v>
      </c>
      <c r="C25" s="19">
        <f>250000</f>
        <v>250000</v>
      </c>
      <c r="D25" s="47"/>
      <c r="E25" s="4"/>
    </row>
    <row r="26" spans="1:5" ht="12.95" customHeight="1" x14ac:dyDescent="0.2">
      <c r="A26" s="18" t="s">
        <v>22</v>
      </c>
      <c r="B26" s="12" t="s">
        <v>23</v>
      </c>
      <c r="C26" s="19">
        <f>90000</f>
        <v>90000</v>
      </c>
      <c r="D26" s="47"/>
      <c r="E26" s="4"/>
    </row>
    <row r="27" spans="1:5" ht="12.95" customHeight="1" x14ac:dyDescent="0.2">
      <c r="A27" s="18" t="s">
        <v>24</v>
      </c>
      <c r="B27" s="12" t="s">
        <v>25</v>
      </c>
      <c r="C27" s="19">
        <f>100000</f>
        <v>100000</v>
      </c>
      <c r="D27" s="47"/>
      <c r="E27" s="4"/>
    </row>
    <row r="28" spans="1:5" ht="12.95" customHeight="1" x14ac:dyDescent="0.2">
      <c r="A28" s="18"/>
      <c r="B28" s="14" t="s">
        <v>29</v>
      </c>
      <c r="C28" s="20">
        <f>SUM(C24:C27)</f>
        <v>485000</v>
      </c>
      <c r="D28" s="47"/>
      <c r="E28" s="4"/>
    </row>
    <row r="29" spans="1:5" ht="5.0999999999999996" customHeight="1" x14ac:dyDescent="0.2">
      <c r="A29" s="24"/>
      <c r="B29" s="30"/>
      <c r="C29" s="26"/>
      <c r="D29" s="47"/>
    </row>
    <row r="30" spans="1:5" ht="12.95" customHeight="1" x14ac:dyDescent="0.2">
      <c r="A30" s="18" t="s">
        <v>26</v>
      </c>
      <c r="B30" s="7" t="s">
        <v>0</v>
      </c>
      <c r="C30" s="19"/>
      <c r="D30" s="47"/>
    </row>
    <row r="31" spans="1:5" ht="12.95" customHeight="1" x14ac:dyDescent="0.2">
      <c r="A31" s="18" t="s">
        <v>27</v>
      </c>
      <c r="B31" s="6" t="s">
        <v>54</v>
      </c>
      <c r="C31" s="19">
        <v>1220000</v>
      </c>
      <c r="D31" s="47"/>
      <c r="E31" s="56"/>
    </row>
    <row r="32" spans="1:5" ht="12.95" customHeight="1" x14ac:dyDescent="0.2">
      <c r="A32" s="18" t="s">
        <v>59</v>
      </c>
      <c r="B32" s="7" t="s">
        <v>28</v>
      </c>
      <c r="C32" s="42">
        <v>366000</v>
      </c>
      <c r="D32" s="47"/>
      <c r="E32" s="56"/>
    </row>
    <row r="33" spans="1:5" ht="12.95" customHeight="1" x14ac:dyDescent="0.2">
      <c r="A33" s="18"/>
      <c r="B33" s="14" t="s">
        <v>29</v>
      </c>
      <c r="C33" s="22">
        <f>SUM(C31:C32)</f>
        <v>1586000</v>
      </c>
      <c r="D33" s="47"/>
    </row>
    <row r="34" spans="1:5" ht="5.0999999999999996" customHeight="1" x14ac:dyDescent="0.2">
      <c r="A34" s="24"/>
      <c r="B34" s="25"/>
      <c r="C34" s="26"/>
      <c r="D34" s="47"/>
    </row>
    <row r="35" spans="1:5" ht="12.95" customHeight="1" x14ac:dyDescent="0.2">
      <c r="A35" s="21" t="s">
        <v>30</v>
      </c>
      <c r="B35" s="13" t="s">
        <v>39</v>
      </c>
      <c r="C35" s="22"/>
      <c r="D35" s="47"/>
    </row>
    <row r="36" spans="1:5" ht="12.95" customHeight="1" x14ac:dyDescent="0.2">
      <c r="A36" s="21" t="s">
        <v>31</v>
      </c>
      <c r="B36" s="10" t="s">
        <v>41</v>
      </c>
      <c r="C36" s="23">
        <f>15000</f>
        <v>15000</v>
      </c>
      <c r="D36" s="47"/>
      <c r="E36" s="4"/>
    </row>
    <row r="37" spans="1:5" ht="12.95" customHeight="1" x14ac:dyDescent="0.2">
      <c r="A37" s="21" t="s">
        <v>32</v>
      </c>
      <c r="B37" s="10" t="s">
        <v>45</v>
      </c>
      <c r="C37" s="23">
        <f>20000</f>
        <v>20000</v>
      </c>
      <c r="D37" s="47"/>
      <c r="E37" s="4"/>
    </row>
    <row r="38" spans="1:5" ht="12.95" customHeight="1" x14ac:dyDescent="0.2">
      <c r="A38" s="21" t="s">
        <v>33</v>
      </c>
      <c r="B38" s="10" t="s">
        <v>44</v>
      </c>
      <c r="C38" s="51">
        <f>100000</f>
        <v>100000</v>
      </c>
      <c r="D38" s="47"/>
      <c r="E38" s="4"/>
    </row>
    <row r="39" spans="1:5" ht="12.95" customHeight="1" x14ac:dyDescent="0.2">
      <c r="A39" s="21"/>
      <c r="B39" s="14" t="s">
        <v>29</v>
      </c>
      <c r="C39" s="22">
        <f>SUM(C36:C38)</f>
        <v>135000</v>
      </c>
      <c r="D39" s="47"/>
    </row>
    <row r="40" spans="1:5" ht="5.0999999999999996" customHeight="1" x14ac:dyDescent="0.2">
      <c r="A40" s="31"/>
      <c r="B40" s="30"/>
      <c r="C40" s="32"/>
      <c r="D40" s="47"/>
    </row>
    <row r="41" spans="1:5" ht="12.95" customHeight="1" x14ac:dyDescent="0.2">
      <c r="A41" s="21" t="s">
        <v>34</v>
      </c>
      <c r="B41" s="13" t="s">
        <v>1</v>
      </c>
      <c r="C41" s="23"/>
      <c r="D41" s="47"/>
    </row>
    <row r="42" spans="1:5" ht="12.95" customHeight="1" x14ac:dyDescent="0.2">
      <c r="A42" s="21" t="s">
        <v>35</v>
      </c>
      <c r="B42" s="10" t="s">
        <v>40</v>
      </c>
      <c r="C42" s="23">
        <f>50000</f>
        <v>50000</v>
      </c>
      <c r="D42" s="47"/>
      <c r="E42" s="4"/>
    </row>
    <row r="43" spans="1:5" ht="12.95" customHeight="1" x14ac:dyDescent="0.2">
      <c r="A43" s="21" t="s">
        <v>36</v>
      </c>
      <c r="B43" s="10" t="s">
        <v>48</v>
      </c>
      <c r="C43" s="23">
        <v>100000</v>
      </c>
      <c r="D43" s="47"/>
      <c r="E43" s="4"/>
    </row>
    <row r="44" spans="1:5" ht="12.95" customHeight="1" x14ac:dyDescent="0.2">
      <c r="A44" s="21" t="s">
        <v>37</v>
      </c>
      <c r="B44" s="10" t="s">
        <v>58</v>
      </c>
      <c r="C44" s="23">
        <f>100000</f>
        <v>100000</v>
      </c>
      <c r="D44" s="47"/>
      <c r="E44" s="4"/>
    </row>
    <row r="45" spans="1:5" ht="12.95" customHeight="1" x14ac:dyDescent="0.2">
      <c r="A45" s="21"/>
      <c r="B45" s="14" t="s">
        <v>29</v>
      </c>
      <c r="C45" s="22">
        <f>SUM(C42:C44)</f>
        <v>250000</v>
      </c>
      <c r="D45" s="47"/>
    </row>
    <row r="46" spans="1:5" ht="5.0999999999999996" customHeight="1" thickBot="1" x14ac:dyDescent="0.25">
      <c r="A46" s="33"/>
      <c r="B46" s="34"/>
      <c r="C46" s="35"/>
      <c r="D46" s="47"/>
    </row>
    <row r="47" spans="1:5" s="2" customFormat="1" ht="12.95" customHeight="1" thickBot="1" x14ac:dyDescent="0.25">
      <c r="A47" s="60"/>
      <c r="B47" s="61" t="s">
        <v>42</v>
      </c>
      <c r="C47" s="55">
        <f>C9+C12+C21+C28+C33+C39+C45</f>
        <v>3250000</v>
      </c>
      <c r="D47" s="48"/>
      <c r="E47" s="40"/>
    </row>
    <row r="48" spans="1:5" ht="12.95" customHeight="1" x14ac:dyDescent="0.2">
      <c r="A48" s="65" t="s">
        <v>60</v>
      </c>
      <c r="B48" s="66"/>
      <c r="C48" s="58">
        <f>130</f>
        <v>130</v>
      </c>
      <c r="D48" s="47"/>
    </row>
    <row r="49" spans="1:5" ht="12.95" customHeight="1" thickBot="1" x14ac:dyDescent="0.25">
      <c r="A49" s="67" t="s">
        <v>62</v>
      </c>
      <c r="B49" s="68"/>
      <c r="C49" s="59">
        <f>C47/C48</f>
        <v>25000</v>
      </c>
      <c r="D49" s="47"/>
      <c r="E49" s="4"/>
    </row>
    <row r="52" spans="1:5" ht="12.95" customHeight="1" x14ac:dyDescent="0.2">
      <c r="B52" s="64" t="s">
        <v>61</v>
      </c>
      <c r="C52" s="64"/>
      <c r="D52" s="1"/>
      <c r="E52" s="1"/>
    </row>
    <row r="53" spans="1:5" ht="12.95" customHeight="1" x14ac:dyDescent="0.2">
      <c r="B53" s="1"/>
      <c r="D53" s="1"/>
      <c r="E53" s="1"/>
    </row>
    <row r="54" spans="1:5" ht="12.95" customHeight="1" x14ac:dyDescent="0.2">
      <c r="C54" s="54"/>
    </row>
    <row r="55" spans="1:5" ht="12.95" customHeight="1" x14ac:dyDescent="0.2">
      <c r="C55" s="57"/>
    </row>
  </sheetData>
  <mergeCells count="4">
    <mergeCell ref="A1:C2"/>
    <mergeCell ref="B52:C52"/>
    <mergeCell ref="A48:B48"/>
    <mergeCell ref="A49:B49"/>
  </mergeCells>
  <printOptions horizontalCentered="1"/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сметы 2023-24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Aleona</cp:lastModifiedBy>
  <cp:lastPrinted>2023-06-01T20:25:26Z</cp:lastPrinted>
  <dcterms:created xsi:type="dcterms:W3CDTF">2016-07-31T14:36:35Z</dcterms:created>
  <dcterms:modified xsi:type="dcterms:W3CDTF">2023-06-03T15:57:00Z</dcterms:modified>
</cp:coreProperties>
</file>